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PROPPI\C- PROPPI\DPPG\Editais\Editais - Iniciação Científica\2024\"/>
    </mc:Choice>
  </mc:AlternateContent>
  <xr:revisionPtr revIDLastSave="0" documentId="13_ncr:1_{DE240EE2-EA30-41DD-852C-6D0A724548E8}" xr6:coauthVersionLast="47" xr6:coauthVersionMax="47" xr10:uidLastSave="{00000000-0000-0000-0000-000000000000}"/>
  <bookViews>
    <workbookView xWindow="-120" yWindow="-120" windowWidth="20730" windowHeight="11160" xr2:uid="{53F027C9-5C86-465F-9EFE-3533BAE7BEF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E95" i="1" s="1"/>
  <c r="E97" i="1" s="1"/>
  <c r="D91" i="1"/>
  <c r="D90" i="1"/>
  <c r="D89" i="1"/>
  <c r="E80" i="1"/>
  <c r="E79" i="1"/>
  <c r="E78" i="1"/>
  <c r="E77" i="1"/>
  <c r="E81" i="1" s="1"/>
  <c r="E83" i="1" s="1"/>
  <c r="E76" i="1"/>
  <c r="E71" i="1"/>
  <c r="E70" i="1"/>
  <c r="E69" i="1"/>
  <c r="E68" i="1"/>
  <c r="E67" i="1"/>
  <c r="E66" i="1"/>
  <c r="E61" i="1"/>
  <c r="E60" i="1"/>
  <c r="E59" i="1"/>
  <c r="E58" i="1"/>
  <c r="E57" i="1"/>
  <c r="E52" i="1"/>
  <c r="E51" i="1"/>
  <c r="E53" i="1" s="1"/>
  <c r="E55" i="1" s="1"/>
  <c r="E45" i="1"/>
  <c r="E44" i="1"/>
  <c r="E43" i="1"/>
  <c r="E42" i="1"/>
  <c r="E41" i="1"/>
  <c r="E40" i="1"/>
  <c r="E39" i="1"/>
  <c r="E38" i="1"/>
  <c r="E37" i="1"/>
  <c r="E36" i="1"/>
  <c r="E31" i="1"/>
  <c r="E30" i="1"/>
  <c r="E29" i="1"/>
  <c r="E32" i="1" s="1"/>
  <c r="E34" i="1" s="1"/>
  <c r="E24" i="1"/>
  <c r="E23" i="1"/>
  <c r="E22" i="1"/>
  <c r="E21" i="1"/>
  <c r="E20" i="1"/>
  <c r="E15" i="1"/>
  <c r="E14" i="1"/>
  <c r="E16" i="1" s="1"/>
  <c r="E18" i="1" s="1"/>
  <c r="E72" i="1" l="1"/>
  <c r="E74" i="1" s="1"/>
  <c r="E62" i="1"/>
  <c r="E64" i="1" s="1"/>
  <c r="E47" i="1"/>
  <c r="E49" i="1" s="1"/>
  <c r="E25" i="1"/>
  <c r="E27" i="1" s="1"/>
  <c r="E92" i="1"/>
  <c r="E84" i="1" l="1"/>
  <c r="E96" i="1" s="1"/>
</calcChain>
</file>

<file path=xl/sharedStrings.xml><?xml version="1.0" encoding="utf-8"?>
<sst xmlns="http://schemas.openxmlformats.org/spreadsheetml/2006/main" count="248" uniqueCount="79">
  <si>
    <t>Nome do Projeto</t>
  </si>
  <si>
    <t>Programa / Edital</t>
  </si>
  <si>
    <t>Registro no Inovare (se houver)</t>
  </si>
  <si>
    <t>Orientador</t>
  </si>
  <si>
    <t>Avaliação do Currículo Lattes</t>
  </si>
  <si>
    <t>Formação acadêmica/ titulação</t>
  </si>
  <si>
    <t>Pontuação</t>
  </si>
  <si>
    <t>Quantidade</t>
  </si>
  <si>
    <t>Limite</t>
  </si>
  <si>
    <t>Nota</t>
  </si>
  <si>
    <t>Doutorado</t>
  </si>
  <si>
    <t>Mestrado</t>
  </si>
  <si>
    <t xml:space="preserve">Soma parcial </t>
  </si>
  <si>
    <t>Limite de 2,00 pontos</t>
  </si>
  <si>
    <t>Soma final</t>
  </si>
  <si>
    <t>Atuação</t>
  </si>
  <si>
    <t>Membro de corpo editorial indexado</t>
  </si>
  <si>
    <t>Revisor de periódico indexado (por periódico)</t>
  </si>
  <si>
    <t>Revisor de projeto de agência de fomento</t>
  </si>
  <si>
    <t>Número de projetos avaliados nos Editais de IC do IF Sudeste MG</t>
  </si>
  <si>
    <t>Número de projetos avaliados em Editais de IC de outras instituições</t>
  </si>
  <si>
    <t>Soma parcial</t>
  </si>
  <si>
    <t>Limite de 3,00 pontos</t>
  </si>
  <si>
    <t>Coordenador/responsável por projetos concluídos com financiamento externo (desde que haja a informação nominal no Lattes da instituição de financiamento e, preferencialmente, o código do processo, excetuando as bolsas de Iniciação Científica que não serão contabilizadas)</t>
  </si>
  <si>
    <t xml:space="preserve">Número de projetos de pesquisa </t>
  </si>
  <si>
    <t xml:space="preserve">Número de projetos de pesquisa de desenvolvimento tecnológico e Inovação </t>
  </si>
  <si>
    <t xml:space="preserve">Número de outros tipos de projetos </t>
  </si>
  <si>
    <t>Produção Bibliográfica</t>
  </si>
  <si>
    <t>Artigos completos publicados em periódicos Qualis A1 e A2</t>
  </si>
  <si>
    <t>Artigos completos publicados em periódicos Qualis A3 e A4</t>
  </si>
  <si>
    <t>Artigos completos publicados em periódicos Qualis B1 e B2</t>
  </si>
  <si>
    <t>Artigos completos publicados em periódicos Qualis B3 e B4</t>
  </si>
  <si>
    <t>Artigos completos publicados em periódicos Qualis C</t>
  </si>
  <si>
    <t>Capítulo ou Organização de livros com ISBN</t>
  </si>
  <si>
    <t>Trabalhos publicados em anais de eventos (completo)</t>
  </si>
  <si>
    <t>Trabalhos publicados em anais de eventos (resumo)</t>
  </si>
  <si>
    <t>Trabalhos publicados em anais de eventos (resumo expandido)</t>
  </si>
  <si>
    <t>Limite de 15,00 pontos</t>
  </si>
  <si>
    <t>Eventos (só serão contabilizados eventos com finalidade técnico-científica)</t>
  </si>
  <si>
    <r>
      <t xml:space="preserve">Participação (apresentação) em eventos, congressos, exposições, feiras e olimpíadas </t>
    </r>
    <r>
      <rPr>
        <b/>
        <sz val="11"/>
        <color theme="1"/>
        <rFont val="Times New Roman"/>
        <family val="1"/>
      </rPr>
      <t>como participante ou convidado</t>
    </r>
  </si>
  <si>
    <t>Organização de eventos, congressos, exposições, feiras e olimpíadas</t>
  </si>
  <si>
    <t>Orientações Concluídas</t>
  </si>
  <si>
    <t xml:space="preserve">  Tese de doutorado</t>
  </si>
  <si>
    <t xml:space="preserve">  Dissertação de mestrado</t>
  </si>
  <si>
    <t xml:space="preserve">  Monografia de conclusão de curso de aperfeiçoamento/especialização</t>
  </si>
  <si>
    <t xml:space="preserve">  Trabalho de conclusão de curso de graduação</t>
  </si>
  <si>
    <t xml:space="preserve">  Iniciação Científica</t>
  </si>
  <si>
    <t>Limite de 5,00 pontos</t>
  </si>
  <si>
    <t>Bancas</t>
  </si>
  <si>
    <t>Participação em bancas de trabalhos de conclusão Doutorado</t>
  </si>
  <si>
    <t>Participação em bancas de trabalhos de conclusão Mestrado</t>
  </si>
  <si>
    <t>Participação em bancas de trabalhos de conclusão aperfeiçoamento/especialização</t>
  </si>
  <si>
    <t>Participação em bancas de trabalhos de conclusão Graduação</t>
  </si>
  <si>
    <t>Exame de qualificação de doutorado</t>
  </si>
  <si>
    <t>Exame de qualificação de mestrado</t>
  </si>
  <si>
    <t>Inovação e Propriedade Intelectual</t>
  </si>
  <si>
    <t>Patente Concedida</t>
  </si>
  <si>
    <t>Patente Registrada</t>
  </si>
  <si>
    <t>Programa de Computador Registrado</t>
  </si>
  <si>
    <t>Desenho industrial registrado</t>
  </si>
  <si>
    <t>Topografia de circuito integrado registrada</t>
  </si>
  <si>
    <t>Limite de 4,00 pontos</t>
  </si>
  <si>
    <t>NOTA FINAL LATTES (limite de 35 pontos)</t>
  </si>
  <si>
    <t>Avaliação do projeto de pesquisa (Formulários F.1 e F.2)</t>
  </si>
  <si>
    <r>
      <rPr>
        <sz val="11"/>
        <color rgb="FF000000"/>
        <rFont val="Times New Roman"/>
        <family val="1"/>
      </rPr>
      <t>O Projeto de Pesquisa será considerado aprovado caso obtenha pelo menos 60% da nota máxima, ou seja, deverá obter pelo menos</t>
    </r>
    <r>
      <rPr>
        <b/>
        <sz val="11"/>
        <color rgb="FF000000"/>
        <rFont val="Times New Roman"/>
        <family val="1"/>
      </rPr>
      <t xml:space="preserve"> 39 </t>
    </r>
    <r>
      <rPr>
        <sz val="11"/>
        <color rgb="FF000000"/>
        <rFont val="Times New Roman"/>
        <family val="1"/>
      </rPr>
      <t xml:space="preserve">pontos dos 65 pontos possíveis. </t>
    </r>
  </si>
  <si>
    <r>
      <rPr>
        <b/>
        <i/>
        <sz val="11"/>
        <color rgb="FF000000"/>
        <rFont val="Times New Roman"/>
        <family val="1"/>
      </rPr>
      <t xml:space="preserve">Nota avaliador     </t>
    </r>
    <r>
      <rPr>
        <sz val="10"/>
        <color rgb="FF000000"/>
        <rFont val="Times New Roman"/>
        <family val="1"/>
      </rPr>
      <t>(0 a 100)</t>
    </r>
  </si>
  <si>
    <r>
      <rPr>
        <b/>
        <i/>
        <sz val="11"/>
        <color rgb="FF000000"/>
        <rFont val="Times New Roman"/>
        <family val="1"/>
      </rPr>
      <t xml:space="preserve">Média final                       </t>
    </r>
    <r>
      <rPr>
        <sz val="10"/>
        <color rgb="FF000000"/>
        <rFont val="Times New Roman"/>
        <family val="1"/>
      </rPr>
      <t xml:space="preserve">(0 a 65 pontos) </t>
    </r>
    <r>
      <rPr>
        <b/>
        <sz val="11"/>
        <color rgb="FF000000"/>
        <rFont val="Times New Roman"/>
        <family val="1"/>
      </rPr>
      <t xml:space="preserve"> </t>
    </r>
    <r>
      <rPr>
        <b/>
        <i/>
        <sz val="11"/>
        <color rgb="FF000000"/>
        <rFont val="Times New Roman"/>
        <family val="1"/>
      </rPr>
      <t xml:space="preserve">                </t>
    </r>
  </si>
  <si>
    <r>
      <rPr>
        <b/>
        <sz val="11"/>
        <color rgb="FF00ABEA"/>
        <rFont val="Times New Roman"/>
        <family val="1"/>
      </rPr>
      <t>Aprovado</t>
    </r>
    <r>
      <rPr>
        <b/>
        <sz val="11"/>
        <color rgb="FF000000"/>
        <rFont val="Times New Roman"/>
        <family val="1"/>
      </rPr>
      <t>/</t>
    </r>
    <r>
      <rPr>
        <b/>
        <sz val="11"/>
        <color rgb="FFDD0806"/>
        <rFont val="Times New Roman"/>
        <family val="1"/>
      </rPr>
      <t>Reprovado</t>
    </r>
  </si>
  <si>
    <t>Nota Avaliador 1</t>
  </si>
  <si>
    <t>-</t>
  </si>
  <si>
    <t>Nota Avaliador 2</t>
  </si>
  <si>
    <t>Nota Avaliador 3 (se houver)</t>
  </si>
  <si>
    <t>Média final da nota do projeto de pesquisa</t>
  </si>
  <si>
    <t>Nota Final da Avaliação (Projeto + Lattes)</t>
  </si>
  <si>
    <t>Avaliação Projeto de Pesquisa (65 pontos)</t>
  </si>
  <si>
    <t>Avaliação do Currículo (35 pontos)</t>
  </si>
  <si>
    <t>NOTA FINAL</t>
  </si>
  <si>
    <t>Livro com ISBN com Conselho  Editorial</t>
  </si>
  <si>
    <t>Capítulo ou Organização de livros com ISBN com Conselho 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</si>
</sst>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DD0806"/>
      <name val="Times New Roman"/>
      <family val="1"/>
    </font>
    <font>
      <b/>
      <sz val="20"/>
      <color rgb="FFFFFFFF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4D5156"/>
      <name val="Times New Roman"/>
      <family val="1"/>
    </font>
    <font>
      <sz val="12"/>
      <color rgb="FF11111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ABEA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6411"/>
        <bgColor rgb="FF006411"/>
      </patternFill>
    </fill>
    <fill>
      <patternFill patternType="solid">
        <fgColor rgb="FFCCFFFF"/>
        <bgColor rgb="FFCCFFFF"/>
      </patternFill>
    </fill>
    <fill>
      <patternFill patternType="solid">
        <fgColor rgb="FF00ABEA"/>
        <bgColor rgb="FF00ABEA"/>
      </patternFill>
    </fill>
    <fill>
      <patternFill patternType="solid">
        <fgColor rgb="FFFFFFFF"/>
        <bgColor rgb="FFFFFFFF"/>
      </patternFill>
    </fill>
    <fill>
      <patternFill patternType="solid">
        <fgColor rgb="FFA2BD90"/>
        <bgColor rgb="FFA2BD90"/>
      </patternFill>
    </fill>
    <fill>
      <patternFill patternType="solid">
        <fgColor rgb="FFCCFFCC"/>
        <bgColor rgb="FFCCFFC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12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left"/>
    </xf>
    <xf numFmtId="164" fontId="8" fillId="4" borderId="15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/>
    </xf>
    <xf numFmtId="164" fontId="4" fillId="3" borderId="15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4" fontId="11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/>
    </xf>
    <xf numFmtId="164" fontId="12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wrapText="1"/>
    </xf>
    <xf numFmtId="164" fontId="4" fillId="3" borderId="15" xfId="0" applyNumberFormat="1" applyFont="1" applyFill="1" applyBorder="1" applyAlignment="1">
      <alignment horizontal="left" vertical="center" wrapText="1"/>
    </xf>
    <xf numFmtId="2" fontId="11" fillId="3" borderId="15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left" vertical="center" wrapText="1"/>
    </xf>
    <xf numFmtId="164" fontId="4" fillId="3" borderId="15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/>
    </xf>
    <xf numFmtId="164" fontId="4" fillId="3" borderId="15" xfId="0" applyNumberFormat="1" applyFont="1" applyFill="1" applyBorder="1" applyAlignment="1">
      <alignment horizontal="left"/>
    </xf>
    <xf numFmtId="2" fontId="4" fillId="3" borderId="15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16" fillId="7" borderId="15" xfId="0" applyNumberFormat="1" applyFont="1" applyFill="1" applyBorder="1" applyAlignment="1">
      <alignment horizontal="center" vertical="center" wrapText="1"/>
    </xf>
    <xf numFmtId="2" fontId="18" fillId="7" borderId="15" xfId="0" applyNumberFormat="1" applyFont="1" applyFill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/>
    </xf>
    <xf numFmtId="0" fontId="11" fillId="6" borderId="15" xfId="0" applyFont="1" applyFill="1" applyBorder="1" applyAlignment="1">
      <alignment vertical="center" wrapText="1"/>
    </xf>
    <xf numFmtId="2" fontId="20" fillId="6" borderId="15" xfId="0" applyNumberFormat="1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 applyAlignment="1">
      <alignment horizontal="left"/>
    </xf>
    <xf numFmtId="2" fontId="12" fillId="0" borderId="15" xfId="0" applyNumberFormat="1" applyFont="1" applyBorder="1" applyAlignment="1">
      <alignment horizontal="center" vertical="center"/>
    </xf>
    <xf numFmtId="2" fontId="21" fillId="6" borderId="1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11" xfId="0" applyFont="1" applyBorder="1"/>
    <xf numFmtId="0" fontId="3" fillId="0" borderId="12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2" fontId="21" fillId="6" borderId="12" xfId="0" applyNumberFormat="1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 wrapText="1"/>
    </xf>
    <xf numFmtId="164" fontId="12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/>
    <xf numFmtId="164" fontId="12" fillId="3" borderId="12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7" xfId="0" applyFont="1" applyBorder="1"/>
    <xf numFmtId="0" fontId="2" fillId="0" borderId="10" xfId="0" applyFont="1" applyBorder="1"/>
    <xf numFmtId="0" fontId="5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0" fillId="0" borderId="0" xfId="0"/>
    <xf numFmtId="0" fontId="2" fillId="0" borderId="9" xfId="0" applyFont="1" applyBorder="1"/>
    <xf numFmtId="0" fontId="2" fillId="0" borderId="1" xfId="0" applyFont="1" applyBorder="1"/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00ABEA"/>
      </font>
      <fill>
        <patternFill patternType="none"/>
      </fill>
    </dxf>
    <dxf>
      <font>
        <color rgb="FFDD08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1</xdr:row>
      <xdr:rowOff>9525</xdr:rowOff>
    </xdr:from>
    <xdr:ext cx="847725" cy="838200"/>
    <xdr:pic>
      <xdr:nvPicPr>
        <xdr:cNvPr id="2" name="image2.png">
          <a:extLst>
            <a:ext uri="{FF2B5EF4-FFF2-40B4-BE49-F238E27FC236}">
              <a16:creationId xmlns:a16="http://schemas.microsoft.com/office/drawing/2014/main" id="{2CD60CCB-A6B0-4798-8EBE-BEA1B5E009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390525"/>
          <a:ext cx="847725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1228725</xdr:colOff>
      <xdr:row>4</xdr:row>
      <xdr:rowOff>0</xdr:rowOff>
    </xdr:from>
    <xdr:ext cx="2686050" cy="476250"/>
    <xdr:pic>
      <xdr:nvPicPr>
        <xdr:cNvPr id="3" name="image3.png">
          <a:extLst>
            <a:ext uri="{FF2B5EF4-FFF2-40B4-BE49-F238E27FC236}">
              <a16:creationId xmlns:a16="http://schemas.microsoft.com/office/drawing/2014/main" id="{4FE69B64-7984-490D-9817-27822AFEC1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8725" y="1009650"/>
          <a:ext cx="2686050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3752850</xdr:colOff>
      <xdr:row>1</xdr:row>
      <xdr:rowOff>161925</xdr:rowOff>
    </xdr:from>
    <xdr:ext cx="857250" cy="485775"/>
    <xdr:pic>
      <xdr:nvPicPr>
        <xdr:cNvPr id="4" name="image1.png">
          <a:extLst>
            <a:ext uri="{FF2B5EF4-FFF2-40B4-BE49-F238E27FC236}">
              <a16:creationId xmlns:a16="http://schemas.microsoft.com/office/drawing/2014/main" id="{6009C173-B850-44BE-9C78-350D837307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752850" y="542925"/>
          <a:ext cx="857250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CBF9-1361-40FF-9EBF-4DE1D599BE29}">
  <dimension ref="A1:Y1001"/>
  <sheetViews>
    <sheetView tabSelected="1" topLeftCell="A34" workbookViewId="0">
      <selection activeCell="A42" sqref="A42"/>
    </sheetView>
  </sheetViews>
  <sheetFormatPr defaultColWidth="14.42578125" defaultRowHeight="15" x14ac:dyDescent="0.25"/>
  <cols>
    <col min="1" max="1" width="71.28515625" customWidth="1"/>
    <col min="2" max="2" width="14" customWidth="1"/>
    <col min="3" max="3" width="14.140625" customWidth="1"/>
    <col min="4" max="4" width="14.28515625" customWidth="1"/>
    <col min="5" max="5" width="21.140625" customWidth="1"/>
    <col min="6" max="6" width="58.85546875" customWidth="1"/>
  </cols>
  <sheetData>
    <row r="1" spans="1:25" ht="30" x14ac:dyDescent="0.25">
      <c r="A1" s="73"/>
      <c r="B1" s="54"/>
      <c r="C1" s="54"/>
      <c r="D1" s="54"/>
      <c r="E1" s="54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 x14ac:dyDescent="0.25">
      <c r="A2" s="74"/>
      <c r="B2" s="77" t="s">
        <v>0</v>
      </c>
      <c r="C2" s="70"/>
      <c r="D2" s="70"/>
      <c r="E2" s="78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6.5" customHeight="1" x14ac:dyDescent="0.25">
      <c r="A3" s="75"/>
      <c r="B3" s="79"/>
      <c r="C3" s="80"/>
      <c r="D3" s="80"/>
      <c r="E3" s="8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 x14ac:dyDescent="0.25">
      <c r="A4" s="75"/>
      <c r="B4" s="79"/>
      <c r="C4" s="80"/>
      <c r="D4" s="80"/>
      <c r="E4" s="8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 x14ac:dyDescent="0.25">
      <c r="A5" s="75"/>
      <c r="B5" s="79"/>
      <c r="C5" s="80"/>
      <c r="D5" s="80"/>
      <c r="E5" s="8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 x14ac:dyDescent="0.25">
      <c r="A6" s="75"/>
      <c r="B6" s="79"/>
      <c r="C6" s="80"/>
      <c r="D6" s="80"/>
      <c r="E6" s="8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6.75" customHeight="1" x14ac:dyDescent="0.25">
      <c r="A7" s="76"/>
      <c r="B7" s="82"/>
      <c r="C7" s="54"/>
      <c r="D7" s="54"/>
      <c r="E7" s="55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3.25" customHeight="1" x14ac:dyDescent="0.25">
      <c r="A8" s="3" t="s">
        <v>1</v>
      </c>
      <c r="B8" s="83"/>
      <c r="C8" s="57"/>
      <c r="D8" s="57"/>
      <c r="E8" s="58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3" t="s">
        <v>2</v>
      </c>
      <c r="B9" s="84"/>
      <c r="C9" s="57"/>
      <c r="D9" s="57"/>
      <c r="E9" s="58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6.25" customHeight="1" x14ac:dyDescent="0.25">
      <c r="A10" s="4" t="s">
        <v>3</v>
      </c>
      <c r="B10" s="85"/>
      <c r="C10" s="57"/>
      <c r="D10" s="57"/>
      <c r="E10" s="58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5" customHeight="1" x14ac:dyDescent="0.25">
      <c r="A11" s="69"/>
      <c r="B11" s="70"/>
      <c r="C11" s="70"/>
      <c r="D11" s="70"/>
      <c r="E11" s="70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2.5" customHeight="1" x14ac:dyDescent="0.35">
      <c r="A12" s="53" t="s">
        <v>4</v>
      </c>
      <c r="B12" s="54"/>
      <c r="C12" s="54"/>
      <c r="D12" s="54"/>
      <c r="E12" s="54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5" customHeight="1" x14ac:dyDescent="0.25">
      <c r="A13" s="5" t="s">
        <v>5</v>
      </c>
      <c r="B13" s="6" t="s">
        <v>6</v>
      </c>
      <c r="C13" s="7" t="s">
        <v>7</v>
      </c>
      <c r="D13" s="8" t="s">
        <v>8</v>
      </c>
      <c r="E13" s="8" t="s">
        <v>9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9" t="s">
        <v>10</v>
      </c>
      <c r="B14" s="10">
        <v>2</v>
      </c>
      <c r="C14" s="11"/>
      <c r="D14" s="10">
        <v>1</v>
      </c>
      <c r="E14" s="12">
        <f t="shared" ref="E14:E15" si="0">IF(C14&gt;0,IF(D14&lt;C14,D14*B14,C14*B14),0)</f>
        <v>0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9" t="s">
        <v>11</v>
      </c>
      <c r="B15" s="10">
        <v>1</v>
      </c>
      <c r="C15" s="11"/>
      <c r="D15" s="10">
        <v>1</v>
      </c>
      <c r="E15" s="12">
        <f t="shared" si="0"/>
        <v>0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9"/>
      <c r="B16" s="13"/>
      <c r="C16" s="14"/>
      <c r="D16" s="15" t="s">
        <v>12</v>
      </c>
      <c r="E16" s="10">
        <f>SUM(E14:E15)</f>
        <v>0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9"/>
      <c r="B17" s="13"/>
      <c r="C17" s="14"/>
      <c r="D17" s="71" t="s">
        <v>13</v>
      </c>
      <c r="E17" s="58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9"/>
      <c r="B18" s="13"/>
      <c r="C18" s="14"/>
      <c r="D18" s="15" t="s">
        <v>14</v>
      </c>
      <c r="E18" s="16">
        <f>IF(D17&gt;0,IF(E16&lt;2,E16,2),0)</f>
        <v>0</v>
      </c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5" t="s">
        <v>15</v>
      </c>
      <c r="B19" s="8" t="s">
        <v>6</v>
      </c>
      <c r="C19" s="7" t="s">
        <v>7</v>
      </c>
      <c r="D19" s="8" t="s">
        <v>8</v>
      </c>
      <c r="E19" s="17" t="s">
        <v>9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18" t="s">
        <v>16</v>
      </c>
      <c r="B20" s="10">
        <v>0.5</v>
      </c>
      <c r="C20" s="11"/>
      <c r="D20" s="10">
        <v>2</v>
      </c>
      <c r="E20" s="10">
        <f t="shared" ref="E20:E24" si="1">IF(C20&gt;0,IF(D20&lt;C20,D20*B20,C20*B20),0)</f>
        <v>0</v>
      </c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5">
      <c r="A21" s="18" t="s">
        <v>17</v>
      </c>
      <c r="B21" s="10">
        <v>0.5</v>
      </c>
      <c r="C21" s="11"/>
      <c r="D21" s="10">
        <v>3</v>
      </c>
      <c r="E21" s="10">
        <f t="shared" si="1"/>
        <v>0</v>
      </c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5">
      <c r="A22" s="18" t="s">
        <v>18</v>
      </c>
      <c r="B22" s="10">
        <v>0.5</v>
      </c>
      <c r="C22" s="11"/>
      <c r="D22" s="10">
        <v>3</v>
      </c>
      <c r="E22" s="10">
        <f t="shared" si="1"/>
        <v>0</v>
      </c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18" t="s">
        <v>19</v>
      </c>
      <c r="B23" s="10">
        <v>0.4</v>
      </c>
      <c r="C23" s="11"/>
      <c r="D23" s="10">
        <v>5</v>
      </c>
      <c r="E23" s="10">
        <f t="shared" si="1"/>
        <v>0</v>
      </c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18" t="s">
        <v>20</v>
      </c>
      <c r="B24" s="10">
        <v>0.2</v>
      </c>
      <c r="C24" s="11"/>
      <c r="D24" s="10">
        <v>5</v>
      </c>
      <c r="E24" s="10">
        <f t="shared" si="1"/>
        <v>0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18"/>
      <c r="B25" s="10"/>
      <c r="C25" s="10"/>
      <c r="D25" s="20" t="s">
        <v>21</v>
      </c>
      <c r="E25" s="10">
        <f>SUM(E20:E24)</f>
        <v>0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1"/>
      <c r="B26" s="10"/>
      <c r="C26" s="10"/>
      <c r="D26" s="71" t="s">
        <v>22</v>
      </c>
      <c r="E26" s="58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18"/>
      <c r="B27" s="10"/>
      <c r="C27" s="14"/>
      <c r="D27" s="15" t="s">
        <v>14</v>
      </c>
      <c r="E27" s="16">
        <f>IF(D26&gt;0,IF(E25&lt;3,E25,3),0)</f>
        <v>0</v>
      </c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78.75" customHeight="1" x14ac:dyDescent="0.25">
      <c r="A28" s="22" t="s">
        <v>23</v>
      </c>
      <c r="B28" s="6" t="s">
        <v>6</v>
      </c>
      <c r="C28" s="7" t="s">
        <v>7</v>
      </c>
      <c r="D28" s="6" t="s">
        <v>8</v>
      </c>
      <c r="E28" s="6" t="s">
        <v>9</v>
      </c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6.5" customHeight="1" x14ac:dyDescent="0.25">
      <c r="A29" s="23" t="s">
        <v>24</v>
      </c>
      <c r="B29" s="10">
        <v>1</v>
      </c>
      <c r="C29" s="11"/>
      <c r="D29" s="10">
        <v>4</v>
      </c>
      <c r="E29" s="12">
        <f t="shared" ref="E29:E31" si="2">IF(C29&gt;0,IF(D29&lt;C29,D29*B29,C29*B29),0)</f>
        <v>0</v>
      </c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6.5" customHeight="1" x14ac:dyDescent="0.25">
      <c r="A30" s="23" t="s">
        <v>25</v>
      </c>
      <c r="B30" s="10">
        <v>1</v>
      </c>
      <c r="C30" s="11"/>
      <c r="D30" s="10">
        <v>4</v>
      </c>
      <c r="E30" s="12">
        <f t="shared" si="2"/>
        <v>0</v>
      </c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6.5" customHeight="1" x14ac:dyDescent="0.25">
      <c r="A31" s="23" t="s">
        <v>26</v>
      </c>
      <c r="B31" s="10">
        <v>0.5</v>
      </c>
      <c r="C31" s="11"/>
      <c r="D31" s="10">
        <v>2</v>
      </c>
      <c r="E31" s="12">
        <f t="shared" si="2"/>
        <v>0</v>
      </c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3"/>
      <c r="B32" s="14"/>
      <c r="C32" s="14"/>
      <c r="D32" s="15" t="s">
        <v>12</v>
      </c>
      <c r="E32" s="12">
        <f>SUM(E29:E31)</f>
        <v>0</v>
      </c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3"/>
      <c r="B33" s="14"/>
      <c r="C33" s="14"/>
      <c r="D33" s="72" t="s">
        <v>13</v>
      </c>
      <c r="E33" s="58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3"/>
      <c r="B34" s="14"/>
      <c r="C34" s="14"/>
      <c r="D34" s="15" t="s">
        <v>14</v>
      </c>
      <c r="E34" s="24">
        <f>IF(D33&gt;0,IF(E32&lt;2,E32,2),0)</f>
        <v>0</v>
      </c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5" t="s">
        <v>27</v>
      </c>
      <c r="B35" s="8" t="s">
        <v>6</v>
      </c>
      <c r="C35" s="7" t="s">
        <v>7</v>
      </c>
      <c r="D35" s="8" t="s">
        <v>8</v>
      </c>
      <c r="E35" s="8" t="s">
        <v>9</v>
      </c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1" t="s">
        <v>28</v>
      </c>
      <c r="B36" s="26">
        <v>1.5</v>
      </c>
      <c r="C36" s="11"/>
      <c r="D36" s="26">
        <v>15</v>
      </c>
      <c r="E36" s="26">
        <f t="shared" ref="E36:E45" si="3">IF(C36&gt;0,IF(D36&lt;C36,D36*B36,C36*B36),0)</f>
        <v>0</v>
      </c>
      <c r="F36" s="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1" t="s">
        <v>29</v>
      </c>
      <c r="B37" s="26">
        <v>1</v>
      </c>
      <c r="C37" s="11"/>
      <c r="D37" s="26">
        <v>15</v>
      </c>
      <c r="E37" s="26">
        <f t="shared" si="3"/>
        <v>0</v>
      </c>
      <c r="F37" s="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1" t="s">
        <v>30</v>
      </c>
      <c r="B38" s="26">
        <v>0.7</v>
      </c>
      <c r="C38" s="11"/>
      <c r="D38" s="26">
        <v>10</v>
      </c>
      <c r="E38" s="26">
        <f t="shared" si="3"/>
        <v>0</v>
      </c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1" t="s">
        <v>31</v>
      </c>
      <c r="B39" s="26">
        <v>0.4</v>
      </c>
      <c r="C39" s="11"/>
      <c r="D39" s="26">
        <v>8</v>
      </c>
      <c r="E39" s="26">
        <f t="shared" si="3"/>
        <v>0</v>
      </c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1" t="s">
        <v>32</v>
      </c>
      <c r="B40" s="26">
        <v>0.4</v>
      </c>
      <c r="C40" s="11"/>
      <c r="D40" s="26">
        <v>4</v>
      </c>
      <c r="E40" s="26">
        <f t="shared" si="3"/>
        <v>0</v>
      </c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1" t="s">
        <v>77</v>
      </c>
      <c r="B41" s="26">
        <v>1</v>
      </c>
      <c r="C41" s="11"/>
      <c r="D41" s="26">
        <v>5</v>
      </c>
      <c r="E41" s="26">
        <f t="shared" si="3"/>
        <v>0</v>
      </c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1" t="s">
        <v>78</v>
      </c>
      <c r="B42" s="26">
        <v>0.5</v>
      </c>
      <c r="C42" s="11"/>
      <c r="D42" s="26">
        <v>4</v>
      </c>
      <c r="E42" s="26">
        <f t="shared" si="3"/>
        <v>0</v>
      </c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1" t="s">
        <v>34</v>
      </c>
      <c r="B43" s="26">
        <v>0.3</v>
      </c>
      <c r="C43" s="11"/>
      <c r="D43" s="26">
        <v>5</v>
      </c>
      <c r="E43" s="26">
        <f t="shared" si="3"/>
        <v>0</v>
      </c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1" t="s">
        <v>35</v>
      </c>
      <c r="B44" s="26">
        <v>0.1</v>
      </c>
      <c r="C44" s="11"/>
      <c r="D44" s="26">
        <v>10</v>
      </c>
      <c r="E44" s="26">
        <f t="shared" si="3"/>
        <v>0</v>
      </c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1" t="s">
        <v>36</v>
      </c>
      <c r="B45" s="26">
        <v>0.2</v>
      </c>
      <c r="C45" s="11"/>
      <c r="D45" s="26">
        <v>10</v>
      </c>
      <c r="E45" s="26">
        <f t="shared" si="3"/>
        <v>0</v>
      </c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1"/>
      <c r="B46" s="26"/>
      <c r="C46" s="11"/>
      <c r="D46" s="26"/>
      <c r="E46" s="26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1"/>
      <c r="B47" s="10"/>
      <c r="C47" s="10"/>
      <c r="D47" s="15" t="s">
        <v>12</v>
      </c>
      <c r="E47" s="26">
        <f>SUM(E36:E46)</f>
        <v>0</v>
      </c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8"/>
      <c r="B48" s="10"/>
      <c r="C48" s="10"/>
      <c r="D48" s="71" t="s">
        <v>37</v>
      </c>
      <c r="E48" s="58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8"/>
      <c r="B49" s="10"/>
      <c r="C49" s="14"/>
      <c r="D49" s="15" t="s">
        <v>14</v>
      </c>
      <c r="E49" s="29">
        <f>IF(D48&gt;0,IF(E47&lt;15,E47,15),0)</f>
        <v>0</v>
      </c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2" t="s">
        <v>38</v>
      </c>
      <c r="B50" s="8" t="s">
        <v>6</v>
      </c>
      <c r="C50" s="7" t="s">
        <v>7</v>
      </c>
      <c r="D50" s="8" t="s">
        <v>8</v>
      </c>
      <c r="E50" s="8" t="s">
        <v>9</v>
      </c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5.5" customHeight="1" x14ac:dyDescent="0.25">
      <c r="A51" s="23" t="s">
        <v>39</v>
      </c>
      <c r="B51" s="14">
        <v>0.5</v>
      </c>
      <c r="C51" s="30"/>
      <c r="D51" s="26">
        <v>4</v>
      </c>
      <c r="E51" s="30">
        <f t="shared" ref="E51:E52" si="4">IF(C51&gt;0,IF(D51&lt;C51,D51*B51,C51*B51),0)</f>
        <v>0</v>
      </c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1" t="s">
        <v>40</v>
      </c>
      <c r="B52" s="26">
        <v>0.5</v>
      </c>
      <c r="C52" s="30"/>
      <c r="D52" s="26">
        <v>4</v>
      </c>
      <c r="E52" s="26">
        <f t="shared" si="4"/>
        <v>0</v>
      </c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1"/>
      <c r="B53" s="26"/>
      <c r="C53" s="26"/>
      <c r="D53" s="15" t="s">
        <v>12</v>
      </c>
      <c r="E53" s="26">
        <f>SUM(E51:E52)</f>
        <v>0</v>
      </c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1"/>
      <c r="B54" s="26"/>
      <c r="C54" s="26"/>
      <c r="D54" s="65" t="s">
        <v>13</v>
      </c>
      <c r="E54" s="58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1"/>
      <c r="B55" s="26"/>
      <c r="C55" s="14"/>
      <c r="D55" s="15" t="s">
        <v>14</v>
      </c>
      <c r="E55" s="29">
        <f>IF(D54&gt;0,IF(E53&lt;2,E53,2),0)</f>
        <v>0</v>
      </c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5" t="s">
        <v>41</v>
      </c>
      <c r="B56" s="8" t="s">
        <v>6</v>
      </c>
      <c r="C56" s="7" t="s">
        <v>7</v>
      </c>
      <c r="D56" s="8" t="s">
        <v>8</v>
      </c>
      <c r="E56" s="8" t="s">
        <v>9</v>
      </c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9" t="s">
        <v>42</v>
      </c>
      <c r="B57" s="10">
        <v>1</v>
      </c>
      <c r="C57" s="11"/>
      <c r="D57" s="10">
        <v>2</v>
      </c>
      <c r="E57" s="12">
        <f t="shared" ref="E57:E61" si="5">IF(C57&gt;0,IF(D57&lt;C57,D57*B57,C57*B57),0)</f>
        <v>0</v>
      </c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9" t="s">
        <v>43</v>
      </c>
      <c r="B58" s="10">
        <v>0.8</v>
      </c>
      <c r="C58" s="11"/>
      <c r="D58" s="10">
        <v>5</v>
      </c>
      <c r="E58" s="12">
        <f t="shared" si="5"/>
        <v>0</v>
      </c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9" t="s">
        <v>44</v>
      </c>
      <c r="B59" s="10">
        <v>0.3</v>
      </c>
      <c r="C59" s="11"/>
      <c r="D59" s="31">
        <v>5</v>
      </c>
      <c r="E59" s="32">
        <f t="shared" si="5"/>
        <v>0</v>
      </c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9" t="s">
        <v>45</v>
      </c>
      <c r="B60" s="10">
        <v>0.3</v>
      </c>
      <c r="C60" s="11"/>
      <c r="D60" s="10">
        <v>5</v>
      </c>
      <c r="E60" s="12">
        <f t="shared" si="5"/>
        <v>0</v>
      </c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9" t="s">
        <v>46</v>
      </c>
      <c r="B61" s="10">
        <v>0.3</v>
      </c>
      <c r="C61" s="11"/>
      <c r="D61" s="10">
        <v>10</v>
      </c>
      <c r="E61" s="12">
        <f t="shared" si="5"/>
        <v>0</v>
      </c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9"/>
      <c r="B62" s="33"/>
      <c r="C62" s="33"/>
      <c r="D62" s="15" t="s">
        <v>12</v>
      </c>
      <c r="E62" s="10">
        <f>SUM(E57:E61)</f>
        <v>0</v>
      </c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9"/>
      <c r="B63" s="33"/>
      <c r="C63" s="33"/>
      <c r="D63" s="66" t="s">
        <v>47</v>
      </c>
      <c r="E63" s="58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9"/>
      <c r="B64" s="33"/>
      <c r="C64" s="14"/>
      <c r="D64" s="15" t="s">
        <v>14</v>
      </c>
      <c r="E64" s="16">
        <f>IF(D63&gt;0,IF(E62&lt;5,E62,5),0)</f>
        <v>0</v>
      </c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5" t="s">
        <v>48</v>
      </c>
      <c r="B65" s="8" t="s">
        <v>6</v>
      </c>
      <c r="C65" s="7" t="s">
        <v>7</v>
      </c>
      <c r="D65" s="8" t="s">
        <v>8</v>
      </c>
      <c r="E65" s="34" t="s">
        <v>9</v>
      </c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8" t="s">
        <v>49</v>
      </c>
      <c r="B66" s="26">
        <v>0.3</v>
      </c>
      <c r="C66" s="11"/>
      <c r="D66" s="26">
        <v>2</v>
      </c>
      <c r="E66" s="26">
        <f t="shared" ref="E66:E71" si="6">IF(C66&gt;0,IF(D66&lt;C66,D66*B66,C66*B66),0)</f>
        <v>0</v>
      </c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8" t="s">
        <v>50</v>
      </c>
      <c r="B67" s="26">
        <v>0.2</v>
      </c>
      <c r="C67" s="11"/>
      <c r="D67" s="26">
        <v>3</v>
      </c>
      <c r="E67" s="26">
        <f t="shared" si="6"/>
        <v>0</v>
      </c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35" t="s">
        <v>51</v>
      </c>
      <c r="B68" s="26">
        <v>0.1</v>
      </c>
      <c r="C68" s="11"/>
      <c r="D68" s="26">
        <v>2</v>
      </c>
      <c r="E68" s="26">
        <f t="shared" si="6"/>
        <v>0</v>
      </c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8" t="s">
        <v>52</v>
      </c>
      <c r="B69" s="26">
        <v>0.1</v>
      </c>
      <c r="C69" s="11"/>
      <c r="D69" s="26">
        <v>4</v>
      </c>
      <c r="E69" s="26">
        <f t="shared" si="6"/>
        <v>0</v>
      </c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8" t="s">
        <v>53</v>
      </c>
      <c r="B70" s="26">
        <v>0.2</v>
      </c>
      <c r="C70" s="11"/>
      <c r="D70" s="26">
        <v>2</v>
      </c>
      <c r="E70" s="26">
        <f t="shared" si="6"/>
        <v>0</v>
      </c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8" t="s">
        <v>54</v>
      </c>
      <c r="B71" s="26">
        <v>0.1</v>
      </c>
      <c r="C71" s="11"/>
      <c r="D71" s="26">
        <v>2</v>
      </c>
      <c r="E71" s="26">
        <f t="shared" si="6"/>
        <v>0</v>
      </c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1"/>
      <c r="B72" s="26"/>
      <c r="C72" s="26"/>
      <c r="D72" s="15" t="s">
        <v>12</v>
      </c>
      <c r="E72" s="26">
        <f>SUM(E66:E71)</f>
        <v>0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36"/>
      <c r="B73" s="37"/>
      <c r="C73" s="26"/>
      <c r="D73" s="65" t="s">
        <v>13</v>
      </c>
      <c r="E73" s="58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36"/>
      <c r="B74" s="37"/>
      <c r="C74" s="14"/>
      <c r="D74" s="15" t="s">
        <v>14</v>
      </c>
      <c r="E74" s="29">
        <f>IF(D73&gt;0,IF(E72&lt;2,E72,2),0)</f>
        <v>0</v>
      </c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38" t="s">
        <v>55</v>
      </c>
      <c r="B75" s="34" t="s">
        <v>6</v>
      </c>
      <c r="C75" s="39" t="s">
        <v>7</v>
      </c>
      <c r="D75" s="34" t="s">
        <v>8</v>
      </c>
      <c r="E75" s="34" t="s">
        <v>9</v>
      </c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36" t="s">
        <v>56</v>
      </c>
      <c r="B76" s="10">
        <v>1</v>
      </c>
      <c r="C76" s="11"/>
      <c r="D76" s="10">
        <v>3</v>
      </c>
      <c r="E76" s="12">
        <f t="shared" ref="E76:E80" si="7">IF(C76&gt;0,IF(D76&lt;C76,D76*B76,C76*B76),0)</f>
        <v>0</v>
      </c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36" t="s">
        <v>57</v>
      </c>
      <c r="B77" s="10">
        <v>0.5</v>
      </c>
      <c r="C77" s="11"/>
      <c r="D77" s="10">
        <v>3</v>
      </c>
      <c r="E77" s="12">
        <f t="shared" si="7"/>
        <v>0</v>
      </c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36" t="s">
        <v>58</v>
      </c>
      <c r="B78" s="10">
        <v>0.5</v>
      </c>
      <c r="C78" s="11"/>
      <c r="D78" s="10">
        <v>3</v>
      </c>
      <c r="E78" s="12">
        <f t="shared" si="7"/>
        <v>0</v>
      </c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36" t="s">
        <v>59</v>
      </c>
      <c r="B79" s="10">
        <v>0.8</v>
      </c>
      <c r="C79" s="11"/>
      <c r="D79" s="10">
        <v>3</v>
      </c>
      <c r="E79" s="12">
        <f t="shared" si="7"/>
        <v>0</v>
      </c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36" t="s">
        <v>60</v>
      </c>
      <c r="B80" s="10">
        <v>0.5</v>
      </c>
      <c r="C80" s="11"/>
      <c r="D80" s="10">
        <v>3</v>
      </c>
      <c r="E80" s="12">
        <f t="shared" si="7"/>
        <v>0</v>
      </c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36"/>
      <c r="B81" s="37"/>
      <c r="C81" s="37"/>
      <c r="D81" s="15" t="s">
        <v>12</v>
      </c>
      <c r="E81" s="37">
        <f>SUM(E76:E80)</f>
        <v>0</v>
      </c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37"/>
      <c r="B82" s="37"/>
      <c r="C82" s="37"/>
      <c r="D82" s="65" t="s">
        <v>61</v>
      </c>
      <c r="E82" s="5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6"/>
      <c r="B83" s="26"/>
      <c r="C83" s="26"/>
      <c r="D83" s="15" t="s">
        <v>14</v>
      </c>
      <c r="E83" s="29">
        <f>IF(D82&gt;0,IF(E81&lt;4,E81,4),0)</f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67" t="s">
        <v>62</v>
      </c>
      <c r="B84" s="57"/>
      <c r="C84" s="57"/>
      <c r="D84" s="58"/>
      <c r="E84" s="40">
        <f>SUM(E83,E74,E64,E55,E49,E34,E27,E18)</f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41"/>
      <c r="B85" s="41"/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7.75" customHeight="1" x14ac:dyDescent="0.25">
      <c r="A86" s="68" t="s">
        <v>63</v>
      </c>
      <c r="B86" s="54"/>
      <c r="C86" s="54"/>
      <c r="D86" s="54"/>
      <c r="E86" s="5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60" t="s">
        <v>64</v>
      </c>
      <c r="B87" s="57"/>
      <c r="C87" s="57"/>
      <c r="D87" s="57"/>
      <c r="E87" s="5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7.75" customHeight="1" x14ac:dyDescent="0.25">
      <c r="A88" s="61"/>
      <c r="B88" s="58"/>
      <c r="C88" s="42" t="s">
        <v>65</v>
      </c>
      <c r="D88" s="42" t="s">
        <v>66</v>
      </c>
      <c r="E88" s="43" t="s">
        <v>67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62" t="s">
        <v>68</v>
      </c>
      <c r="B89" s="58"/>
      <c r="C89" s="44"/>
      <c r="D89" s="45">
        <f t="shared" ref="D89:D91" si="8">SUM(C89/100)*65</f>
        <v>0</v>
      </c>
      <c r="E89" s="45" t="s">
        <v>69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63" t="s">
        <v>70</v>
      </c>
      <c r="B90" s="58"/>
      <c r="C90" s="44"/>
      <c r="D90" s="45">
        <f t="shared" si="8"/>
        <v>0</v>
      </c>
      <c r="E90" s="45" t="s">
        <v>69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63" t="s">
        <v>71</v>
      </c>
      <c r="B91" s="58"/>
      <c r="C91" s="44"/>
      <c r="D91" s="45">
        <f t="shared" si="8"/>
        <v>0</v>
      </c>
      <c r="E91" s="45" t="s">
        <v>69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64" t="s">
        <v>72</v>
      </c>
      <c r="B92" s="58"/>
      <c r="C92" s="46"/>
      <c r="D92" s="47" t="e">
        <f>AVERAGEIF(D89:D91,"&gt;0,00",D89:D91)</f>
        <v>#DIV/0!</v>
      </c>
      <c r="E92" s="48" t="e">
        <f>IF(D92&gt;=39,"APROVADO","REPROVADO")</f>
        <v>#DIV/0!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 x14ac:dyDescent="0.25">
      <c r="A93" s="49"/>
      <c r="B93" s="49"/>
      <c r="C93" s="49"/>
      <c r="D93" s="49"/>
      <c r="E93" s="5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2.5" customHeight="1" x14ac:dyDescent="0.35">
      <c r="A94" s="53" t="s">
        <v>73</v>
      </c>
      <c r="B94" s="54"/>
      <c r="C94" s="54"/>
      <c r="D94" s="54"/>
      <c r="E94" s="5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56" t="s">
        <v>74</v>
      </c>
      <c r="B95" s="57"/>
      <c r="C95" s="57"/>
      <c r="D95" s="58"/>
      <c r="E95" s="51" t="e">
        <f>SUM(D92)</f>
        <v>#DIV/0!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56" t="s">
        <v>75</v>
      </c>
      <c r="B96" s="57"/>
      <c r="C96" s="57"/>
      <c r="D96" s="58"/>
      <c r="E96" s="51">
        <f>SUM(E84)</f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6.5" customHeight="1" x14ac:dyDescent="0.25">
      <c r="A97" s="59" t="s">
        <v>76</v>
      </c>
      <c r="B97" s="57"/>
      <c r="C97" s="57"/>
      <c r="D97" s="58"/>
      <c r="E97" s="52" t="e">
        <f>SUM(E95:E96)</f>
        <v>#DIV/0!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/>
    <row r="299" spans="1:25" ht="15.75" customHeight="1" x14ac:dyDescent="0.25"/>
    <row r="300" spans="1:25" ht="15.75" customHeight="1" x14ac:dyDescent="0.25"/>
    <row r="301" spans="1:25" ht="15.75" customHeight="1" x14ac:dyDescent="0.25"/>
    <row r="302" spans="1:25" ht="15.75" customHeight="1" x14ac:dyDescent="0.25"/>
    <row r="303" spans="1:25" ht="15.75" customHeight="1" x14ac:dyDescent="0.25"/>
    <row r="304" spans="1:25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  <row r="1001" customFormat="1" ht="15.75" customHeight="1" x14ac:dyDescent="0.25"/>
  </sheetData>
  <mergeCells count="28">
    <mergeCell ref="B10:E10"/>
    <mergeCell ref="A1:E1"/>
    <mergeCell ref="A2:A7"/>
    <mergeCell ref="B2:E7"/>
    <mergeCell ref="B8:E8"/>
    <mergeCell ref="B9:E9"/>
    <mergeCell ref="A86:E86"/>
    <mergeCell ref="A11:E11"/>
    <mergeCell ref="A12:E12"/>
    <mergeCell ref="D17:E17"/>
    <mergeCell ref="D26:E26"/>
    <mergeCell ref="D33:E33"/>
    <mergeCell ref="D48:E48"/>
    <mergeCell ref="D54:E54"/>
    <mergeCell ref="D63:E63"/>
    <mergeCell ref="D73:E73"/>
    <mergeCell ref="D82:E82"/>
    <mergeCell ref="A84:D84"/>
    <mergeCell ref="A94:E94"/>
    <mergeCell ref="A95:D95"/>
    <mergeCell ref="A96:D96"/>
    <mergeCell ref="A97:D97"/>
    <mergeCell ref="A87:E87"/>
    <mergeCell ref="A88:B88"/>
    <mergeCell ref="A89:B89"/>
    <mergeCell ref="A90:B90"/>
    <mergeCell ref="A91:B91"/>
    <mergeCell ref="A92:B92"/>
  </mergeCells>
  <conditionalFormatting sqref="E89:E92">
    <cfRule type="expression" dxfId="1" priority="1">
      <formula>NOT(ISERROR(SEARCH("REPROVADO",E89)))</formula>
    </cfRule>
    <cfRule type="expression" dxfId="0" priority="2">
      <formula>NOT(ISERROR(SEARCH("APROVADO",E89)))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Nicolle Esteves</dc:creator>
  <cp:lastModifiedBy>Nicolle Esteves</cp:lastModifiedBy>
  <dcterms:created xsi:type="dcterms:W3CDTF">2024-04-02T13:23:01Z</dcterms:created>
  <dcterms:modified xsi:type="dcterms:W3CDTF">2024-04-05T00:52:03Z</dcterms:modified>
</cp:coreProperties>
</file>